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hat\Desktop\UHOS\UHOS Audits\Updated System-Wide\For Website\"/>
    </mc:Choice>
  </mc:AlternateContent>
  <bookViews>
    <workbookView xWindow="0" yWindow="0" windowWidth="23040" windowHeight="9636"/>
  </bookViews>
  <sheets>
    <sheet name="HonCC 2018 Data" sheetId="1" r:id="rId1"/>
    <sheet name="Meta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F39" i="1" s="1"/>
  <c r="C41" i="1"/>
  <c r="E39" i="1" s="1"/>
  <c r="E38" i="1"/>
  <c r="E37" i="1"/>
  <c r="F36" i="1"/>
  <c r="E36" i="1"/>
  <c r="E33" i="1"/>
  <c r="E32" i="1"/>
  <c r="F30" i="1"/>
  <c r="E30" i="1"/>
  <c r="E26" i="1"/>
  <c r="E25" i="1"/>
  <c r="E23" i="1"/>
  <c r="F22" i="1"/>
  <c r="E22" i="1"/>
  <c r="F21" i="1"/>
  <c r="E21" i="1"/>
  <c r="F20" i="1"/>
  <c r="E20" i="1"/>
  <c r="E19" i="1"/>
  <c r="F18" i="1"/>
  <c r="E18" i="1"/>
  <c r="F17" i="1"/>
  <c r="E17" i="1"/>
  <c r="F16" i="1"/>
  <c r="E16" i="1"/>
  <c r="F14" i="1"/>
  <c r="E14" i="1"/>
  <c r="F13" i="1"/>
  <c r="E13" i="1"/>
  <c r="F12" i="1"/>
  <c r="E12" i="1"/>
  <c r="F11" i="1"/>
  <c r="E11" i="1"/>
  <c r="K10" i="1"/>
  <c r="J10" i="1"/>
  <c r="L10" i="1" s="1"/>
  <c r="I10" i="1"/>
  <c r="F10" i="1"/>
  <c r="E10" i="1"/>
  <c r="J9" i="1"/>
  <c r="L9" i="1" s="1"/>
  <c r="I9" i="1"/>
  <c r="K9" i="1" s="1"/>
  <c r="L8" i="1"/>
  <c r="K8" i="1"/>
  <c r="J8" i="1"/>
  <c r="I8" i="1"/>
  <c r="F8" i="1"/>
  <c r="E8" i="1"/>
  <c r="K7" i="1"/>
  <c r="J7" i="1"/>
  <c r="L7" i="1" s="1"/>
  <c r="I7" i="1"/>
  <c r="F7" i="1"/>
  <c r="E7" i="1"/>
  <c r="J6" i="1"/>
  <c r="L6" i="1" s="1"/>
  <c r="I6" i="1"/>
  <c r="K6" i="1" s="1"/>
  <c r="F6" i="1"/>
  <c r="E6" i="1"/>
  <c r="L5" i="1"/>
  <c r="J5" i="1"/>
  <c r="I5" i="1"/>
  <c r="K5" i="1" s="1"/>
  <c r="F5" i="1"/>
  <c r="E5" i="1"/>
  <c r="K4" i="1"/>
  <c r="J4" i="1"/>
  <c r="L4" i="1" s="1"/>
  <c r="I4" i="1"/>
  <c r="F4" i="1"/>
  <c r="E4" i="1"/>
  <c r="K3" i="1"/>
  <c r="J3" i="1"/>
  <c r="L3" i="1" s="1"/>
  <c r="I3" i="1"/>
  <c r="F19" i="1" l="1"/>
  <c r="F23" i="1"/>
  <c r="F32" i="1"/>
  <c r="F37" i="1"/>
  <c r="F25" i="1"/>
  <c r="F33" i="1"/>
  <c r="F38" i="1"/>
  <c r="E35" i="1"/>
  <c r="F26" i="1"/>
  <c r="F35" i="1"/>
</calcChain>
</file>

<file path=xl/sharedStrings.xml><?xml version="1.0" encoding="utf-8"?>
<sst xmlns="http://schemas.openxmlformats.org/spreadsheetml/2006/main" count="110" uniqueCount="72">
  <si>
    <t xml:space="preserve">Honolulu CC 2018 Audit </t>
  </si>
  <si>
    <t>Total</t>
  </si>
  <si>
    <t>% Total</t>
  </si>
  <si>
    <r>
      <rPr>
        <b/>
        <sz val="11"/>
        <color theme="1"/>
        <rFont val="Calibri"/>
        <family val="2"/>
        <scheme val="minor"/>
      </rPr>
      <t>Parent Category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Summary</t>
    </r>
  </si>
  <si>
    <t>Parent Category</t>
  </si>
  <si>
    <t>Sub-Category</t>
  </si>
  <si>
    <t xml:space="preserve">Weight (lbs.) </t>
  </si>
  <si>
    <t>Vol. (gal.)</t>
  </si>
  <si>
    <t>Items of Interest</t>
  </si>
  <si>
    <t>Take-Out Food and Drink</t>
  </si>
  <si>
    <t>Plastic to-go cups</t>
  </si>
  <si>
    <t>Paper and Cardboard</t>
  </si>
  <si>
    <t>Wax paper cups</t>
  </si>
  <si>
    <t>Paper Towels</t>
  </si>
  <si>
    <t>Disposable Utensils 
(chopticks, plastic utensils)</t>
  </si>
  <si>
    <t>Plastic</t>
  </si>
  <si>
    <t>Compostables</t>
  </si>
  <si>
    <t>Glass</t>
  </si>
  <si>
    <t>Straws</t>
  </si>
  <si>
    <t>Metal</t>
  </si>
  <si>
    <t>Paper</t>
  </si>
  <si>
    <t>Food and Napkins</t>
  </si>
  <si>
    <t>Cardboard</t>
  </si>
  <si>
    <t>Misc./All Other</t>
  </si>
  <si>
    <t>Paper Take-out Containers</t>
  </si>
  <si>
    <t>Recyclable Paper</t>
  </si>
  <si>
    <t>Non-Recyclable Paper</t>
  </si>
  <si>
    <t>Paper towels</t>
  </si>
  <si>
    <t>Film Plastic and Plastic Bags</t>
  </si>
  <si>
    <t>Plastic Containers (3-7)</t>
  </si>
  <si>
    <t>Recyclable Plastic Containers 
(1 &amp; 2s)</t>
  </si>
  <si>
    <t>HI-5 Recyclable Plastic (1 &amp; 2s)</t>
  </si>
  <si>
    <t>Food wrappers (chip bags, bar wrappers, ziplocks)</t>
  </si>
  <si>
    <t xml:space="preserve">Plastic food containers </t>
  </si>
  <si>
    <t>Styrofoam</t>
  </si>
  <si>
    <t>Other Plastic</t>
  </si>
  <si>
    <t>Recyclable Glass Bottles and Containers (HI-5)</t>
  </si>
  <si>
    <t xml:space="preserve">Glass </t>
  </si>
  <si>
    <t>Non-Recyclable Glass</t>
  </si>
  <si>
    <t>Metals</t>
  </si>
  <si>
    <t>Recyclable metals 
(pineapple and coconut h20)</t>
  </si>
  <si>
    <t>Non-recyclable</t>
  </si>
  <si>
    <t>Aluminum cans</t>
  </si>
  <si>
    <t>Organics</t>
  </si>
  <si>
    <t xml:space="preserve">Green Waste </t>
  </si>
  <si>
    <t>Food Waste and Napkins</t>
  </si>
  <si>
    <t>Food Waste</t>
  </si>
  <si>
    <t>Misc.</t>
  </si>
  <si>
    <t>Construction and Demolition</t>
  </si>
  <si>
    <t>Mixed Residue/Liquids</t>
  </si>
  <si>
    <t>Office/school supplies</t>
  </si>
  <si>
    <t>All electronics</t>
  </si>
  <si>
    <t xml:space="preserve">Miscellaneous </t>
  </si>
  <si>
    <t>TOTAL WASTE AUDITED</t>
  </si>
  <si>
    <t>Date(s) of audit</t>
  </si>
  <si>
    <t>2 days; November 14 and 15, 2018</t>
  </si>
  <si>
    <t>Lead Organizer(s)</t>
  </si>
  <si>
    <t>Aziz Agis (Sustainability Club President and Student, azizagis@hawaii.edu ), Melissa Martella (Secretary of Sustainability Club Member, martella@hawaii.edu )</t>
  </si>
  <si>
    <t>Primary data recorder(s)</t>
  </si>
  <si>
    <t>Aziz Agis, Melissa Martella</t>
  </si>
  <si>
    <t xml:space="preserve"> Staff/Faculty Advisor(s)</t>
  </si>
  <si>
    <t xml:space="preserve">Michelle Nathan (Faculty and Sustainability Club Advisor, mhw@hawaii.edu) and  Hsin-I Tong (Faculty and Sustainability Club Advisor, hsini@hawaii.edu) </t>
  </si>
  <si>
    <t>Lead organization, department, or office</t>
  </si>
  <si>
    <t>Sustainability Club, UHOS advisory support</t>
  </si>
  <si>
    <t>Number of buildings audited</t>
  </si>
  <si>
    <t>Full campus audit</t>
  </si>
  <si>
    <t>Build description (if relevant)</t>
  </si>
  <si>
    <t>n/a</t>
  </si>
  <si>
    <t>Number of volunteers at the audit</t>
  </si>
  <si>
    <t>12 core volunteers + additional engagement (see below)</t>
  </si>
  <si>
    <t>Other notes</t>
  </si>
  <si>
    <t>Centralized audit, building waste was brought to one location for sorting. Professors brought their classes to the audit. ~40 students on day 1 through the classes. Total engagement was around 50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</si>
</sst>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AEABAB"/>
        <bgColor rgb="FFAEABAB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/>
    <xf numFmtId="0" fontId="4" fillId="0" borderId="2" xfId="0" applyFont="1" applyFill="1" applyBorder="1" applyAlignment="1"/>
    <xf numFmtId="0" fontId="2" fillId="0" borderId="3" xfId="0" applyFont="1" applyFill="1" applyBorder="1" applyAlignment="1"/>
    <xf numFmtId="0" fontId="4" fillId="0" borderId="1" xfId="0" applyFont="1" applyFill="1" applyBorder="1" applyAlignment="1"/>
    <xf numFmtId="0" fontId="0" fillId="0" borderId="1" xfId="0" applyFont="1" applyBorder="1" applyAlignme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2" fillId="0" borderId="1" xfId="0" applyFont="1" applyBorder="1" applyAlignment="1"/>
    <xf numFmtId="2" fontId="0" fillId="0" borderId="1" xfId="0" applyNumberFormat="1" applyBorder="1"/>
    <xf numFmtId="2" fontId="0" fillId="0" borderId="2" xfId="0" applyNumberFormat="1" applyBorder="1"/>
    <xf numFmtId="10" fontId="0" fillId="0" borderId="3" xfId="2" applyNumberFormat="1" applyFont="1" applyBorder="1"/>
    <xf numFmtId="10" fontId="0" fillId="0" borderId="1" xfId="2" applyNumberFormat="1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2" fontId="7" fillId="0" borderId="1" xfId="0" applyNumberFormat="1" applyFont="1" applyFill="1" applyBorder="1"/>
    <xf numFmtId="2" fontId="7" fillId="0" borderId="2" xfId="0" applyNumberFormat="1" applyFont="1" applyFill="1" applyBorder="1"/>
    <xf numFmtId="10" fontId="0" fillId="0" borderId="3" xfId="2" applyNumberFormat="1" applyFont="1" applyFill="1" applyBorder="1" applyAlignment="1"/>
    <xf numFmtId="10" fontId="0" fillId="0" borderId="1" xfId="2" applyNumberFormat="1" applyFont="1" applyFill="1" applyBorder="1" applyAlignment="1"/>
    <xf numFmtId="0" fontId="7" fillId="0" borderId="1" xfId="0" applyFont="1" applyFill="1" applyBorder="1"/>
    <xf numFmtId="0" fontId="2" fillId="0" borderId="1" xfId="0" applyFont="1" applyFill="1" applyBorder="1" applyAlignment="1"/>
    <xf numFmtId="0" fontId="0" fillId="0" borderId="1" xfId="0" applyBorder="1"/>
    <xf numFmtId="0" fontId="8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4" fontId="7" fillId="0" borderId="2" xfId="0" applyNumberFormat="1" applyFont="1" applyFill="1" applyBorder="1"/>
    <xf numFmtId="10" fontId="0" fillId="0" borderId="3" xfId="2" applyNumberFormat="1" applyFont="1" applyBorder="1" applyAlignment="1"/>
    <xf numFmtId="10" fontId="0" fillId="0" borderId="1" xfId="2" applyNumberFormat="1" applyFont="1" applyBorder="1" applyAlignment="1"/>
    <xf numFmtId="0" fontId="0" fillId="0" borderId="1" xfId="0" applyFont="1" applyFill="1" applyBorder="1"/>
    <xf numFmtId="2" fontId="0" fillId="0" borderId="0" xfId="0" applyNumberFormat="1"/>
    <xf numFmtId="0" fontId="8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2" fontId="0" fillId="0" borderId="1" xfId="0" applyNumberFormat="1" applyFont="1" applyFill="1" applyBorder="1"/>
    <xf numFmtId="0" fontId="8" fillId="5" borderId="1" xfId="0" applyFont="1" applyFill="1" applyBorder="1" applyAlignment="1">
      <alignment horizontal="left"/>
    </xf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2" fontId="7" fillId="0" borderId="2" xfId="0" applyNumberFormat="1" applyFont="1" applyBorder="1"/>
    <xf numFmtId="0" fontId="8" fillId="6" borderId="1" xfId="0" applyFont="1" applyFill="1" applyBorder="1" applyAlignment="1">
      <alignment horizontal="left"/>
    </xf>
    <xf numFmtId="0" fontId="7" fillId="6" borderId="1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1" fontId="0" fillId="0" borderId="1" xfId="0" applyNumberFormat="1" applyFont="1" applyFill="1" applyBorder="1"/>
    <xf numFmtId="1" fontId="7" fillId="0" borderId="2" xfId="0" applyNumberFormat="1" applyFont="1" applyFill="1" applyBorder="1"/>
    <xf numFmtId="0" fontId="0" fillId="0" borderId="3" xfId="0" applyFont="1" applyBorder="1" applyAlignment="1"/>
    <xf numFmtId="1" fontId="7" fillId="0" borderId="1" xfId="0" applyNumberFormat="1" applyFont="1" applyFill="1" applyBorder="1"/>
    <xf numFmtId="0" fontId="8" fillId="7" borderId="1" xfId="0" applyFont="1" applyFill="1" applyBorder="1" applyAlignment="1">
      <alignment horizontal="left"/>
    </xf>
    <xf numFmtId="0" fontId="7" fillId="7" borderId="1" xfId="0" applyFont="1" applyFill="1" applyBorder="1"/>
    <xf numFmtId="0" fontId="7" fillId="7" borderId="2" xfId="0" applyFont="1" applyFill="1" applyBorder="1"/>
    <xf numFmtId="0" fontId="7" fillId="7" borderId="3" xfId="0" applyFont="1" applyFill="1" applyBorder="1"/>
    <xf numFmtId="0" fontId="8" fillId="8" borderId="1" xfId="0" applyFont="1" applyFill="1" applyBorder="1" applyAlignment="1">
      <alignment horizontal="left" vertical="top"/>
    </xf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0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0" fillId="0" borderId="0" xfId="0" applyFont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9" fillId="9" borderId="5" xfId="0" applyFont="1" applyFill="1" applyBorder="1" applyAlignment="1">
      <alignment horizontal="right" wrapText="1"/>
    </xf>
    <xf numFmtId="43" fontId="9" fillId="9" borderId="5" xfId="1" applyFont="1" applyFill="1" applyBorder="1"/>
    <xf numFmtId="0" fontId="10" fillId="0" borderId="0" xfId="0" applyFont="1" applyBorder="1" applyAlignment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D1" workbookViewId="0">
      <selection activeCell="I17" sqref="I17"/>
    </sheetView>
  </sheetViews>
  <sheetFormatPr defaultRowHeight="14.4" x14ac:dyDescent="0.3"/>
  <cols>
    <col min="1" max="1" width="26.44140625" customWidth="1"/>
    <col min="2" max="2" width="49.33203125" customWidth="1"/>
    <col min="3" max="3" width="12.44140625" customWidth="1"/>
    <col min="4" max="4" width="11.33203125" customWidth="1"/>
    <col min="5" max="5" width="13" customWidth="1"/>
    <col min="6" max="6" width="11.44140625" customWidth="1"/>
    <col min="8" max="8" width="24" customWidth="1"/>
    <col min="9" max="9" width="11.77734375" customWidth="1"/>
    <col min="10" max="10" width="12.5546875" customWidth="1"/>
    <col min="11" max="11" width="12.109375" customWidth="1"/>
    <col min="12" max="12" width="12.21875" customWidth="1"/>
  </cols>
  <sheetData>
    <row r="1" spans="1:12" ht="36" x14ac:dyDescent="0.35">
      <c r="A1" s="1" t="s">
        <v>0</v>
      </c>
      <c r="C1" s="2" t="s">
        <v>1</v>
      </c>
      <c r="D1" s="3"/>
      <c r="E1" s="4" t="s">
        <v>2</v>
      </c>
      <c r="F1" s="5"/>
      <c r="H1" s="6" t="s">
        <v>3</v>
      </c>
      <c r="I1" s="2" t="s">
        <v>1</v>
      </c>
      <c r="J1" s="3"/>
      <c r="K1" s="4" t="s">
        <v>2</v>
      </c>
      <c r="L1" s="5"/>
    </row>
    <row r="2" spans="1:12" x14ac:dyDescent="0.3">
      <c r="A2" s="7" t="s">
        <v>4</v>
      </c>
      <c r="B2" s="8" t="s">
        <v>5</v>
      </c>
      <c r="C2" s="9" t="s">
        <v>6</v>
      </c>
      <c r="D2" s="10" t="s">
        <v>7</v>
      </c>
      <c r="E2" s="11" t="s">
        <v>6</v>
      </c>
      <c r="F2" s="9" t="s">
        <v>7</v>
      </c>
      <c r="H2" s="6"/>
      <c r="I2" s="9" t="s">
        <v>6</v>
      </c>
      <c r="J2" s="10" t="s">
        <v>7</v>
      </c>
      <c r="K2" s="11" t="s">
        <v>6</v>
      </c>
      <c r="L2" s="9" t="s">
        <v>7</v>
      </c>
    </row>
    <row r="3" spans="1:12" x14ac:dyDescent="0.3">
      <c r="B3" s="12" t="s">
        <v>8</v>
      </c>
      <c r="C3" s="12"/>
      <c r="D3" s="13"/>
      <c r="E3" s="14"/>
      <c r="F3" s="12"/>
      <c r="H3" s="15" t="s">
        <v>9</v>
      </c>
      <c r="I3" s="16">
        <f>SUM(C4:C8)+C11</f>
        <v>119.23</v>
      </c>
      <c r="J3" s="17">
        <f>SUM(D4:D8)+D11</f>
        <v>1058</v>
      </c>
      <c r="K3" s="18">
        <f>I3/1332.12</f>
        <v>8.9503948593219834E-2</v>
      </c>
      <c r="L3" s="19">
        <f>J3/6160.36</f>
        <v>0.17174320981241356</v>
      </c>
    </row>
    <row r="4" spans="1:12" x14ac:dyDescent="0.3">
      <c r="A4" s="20" t="s">
        <v>9</v>
      </c>
      <c r="B4" s="21" t="s">
        <v>10</v>
      </c>
      <c r="C4" s="22">
        <v>29.1</v>
      </c>
      <c r="D4" s="23">
        <v>218.9</v>
      </c>
      <c r="E4" s="24">
        <f>C4/C41</f>
        <v>2.184496083296112E-2</v>
      </c>
      <c r="F4" s="25">
        <f>D4/D41</f>
        <v>3.5533666485129525E-2</v>
      </c>
      <c r="H4" s="15" t="s">
        <v>11</v>
      </c>
      <c r="I4" s="16">
        <f>SUM(C12:C13)+C10</f>
        <v>283.46500000000003</v>
      </c>
      <c r="J4" s="17">
        <f>SUM(D12:D13,D10)</f>
        <v>1276.1500000000001</v>
      </c>
      <c r="K4" s="18">
        <f t="shared" ref="K4:K10" si="0">I4/1332.12</f>
        <v>0.21279239107587908</v>
      </c>
      <c r="L4" s="19">
        <f t="shared" ref="L4:L10" si="1">J4/6160.36</f>
        <v>0.20715510132524725</v>
      </c>
    </row>
    <row r="5" spans="1:12" x14ac:dyDescent="0.3">
      <c r="A5" s="20" t="s">
        <v>9</v>
      </c>
      <c r="B5" s="21" t="s">
        <v>12</v>
      </c>
      <c r="C5" s="22">
        <v>23.78</v>
      </c>
      <c r="D5" s="23">
        <v>213.4</v>
      </c>
      <c r="E5" s="24">
        <f>C5/C41</f>
        <v>1.7851311636007401E-2</v>
      </c>
      <c r="F5" s="25">
        <f>D5/D41</f>
        <v>3.4640860794548381E-2</v>
      </c>
      <c r="H5" s="15" t="s">
        <v>13</v>
      </c>
      <c r="I5" s="16">
        <f>C14</f>
        <v>216.9</v>
      </c>
      <c r="J5" s="17">
        <f>D14</f>
        <v>913</v>
      </c>
      <c r="K5" s="18">
        <f t="shared" si="0"/>
        <v>0.16282316908386635</v>
      </c>
      <c r="L5" s="19">
        <f t="shared" si="1"/>
        <v>0.14820562434662909</v>
      </c>
    </row>
    <row r="6" spans="1:12" x14ac:dyDescent="0.3">
      <c r="A6" s="20" t="s">
        <v>9</v>
      </c>
      <c r="B6" s="21" t="s">
        <v>14</v>
      </c>
      <c r="C6" s="26">
        <v>17.05</v>
      </c>
      <c r="D6" s="23">
        <v>102.65</v>
      </c>
      <c r="E6" s="24">
        <f>C6/C41</f>
        <v>1.2799195264673095E-2</v>
      </c>
      <c r="F6" s="25">
        <f>D6/D41</f>
        <v>1.6663000752391712E-2</v>
      </c>
      <c r="H6" s="27" t="s">
        <v>15</v>
      </c>
      <c r="I6" s="28">
        <f>SUM(C16:C23)</f>
        <v>238.54500000000002</v>
      </c>
      <c r="J6" s="17">
        <f>SUM(D16:D23)</f>
        <v>2069.7950000000001</v>
      </c>
      <c r="K6" s="18">
        <f t="shared" si="0"/>
        <v>0.17907170525177915</v>
      </c>
      <c r="L6" s="19">
        <f t="shared" si="1"/>
        <v>0.33598604627002321</v>
      </c>
    </row>
    <row r="7" spans="1:12" x14ac:dyDescent="0.3">
      <c r="A7" s="20" t="s">
        <v>9</v>
      </c>
      <c r="B7" s="21" t="s">
        <v>16</v>
      </c>
      <c r="C7" s="22">
        <v>3.5</v>
      </c>
      <c r="D7" s="23">
        <v>36.85</v>
      </c>
      <c r="E7" s="24">
        <f>C7/C41</f>
        <v>2.6274007874695503E-3</v>
      </c>
      <c r="F7" s="25">
        <f>D7/D41</f>
        <v>5.981798126893664E-3</v>
      </c>
      <c r="H7" s="27" t="s">
        <v>17</v>
      </c>
      <c r="I7" s="16">
        <f>SUM(C25:C26)</f>
        <v>16.09</v>
      </c>
      <c r="J7" s="17">
        <f>SUM(D25:D26)</f>
        <v>19.8</v>
      </c>
      <c r="K7" s="18">
        <f t="shared" si="0"/>
        <v>1.2078491427198752E-2</v>
      </c>
      <c r="L7" s="19">
        <f t="shared" si="1"/>
        <v>3.2140978773967759E-3</v>
      </c>
    </row>
    <row r="8" spans="1:12" x14ac:dyDescent="0.3">
      <c r="A8" s="20" t="s">
        <v>9</v>
      </c>
      <c r="B8" s="21" t="s">
        <v>18</v>
      </c>
      <c r="C8" s="22">
        <v>8.1</v>
      </c>
      <c r="D8" s="23">
        <v>189.75</v>
      </c>
      <c r="E8" s="24">
        <f>C8/C41</f>
        <v>6.0805561081438159E-3</v>
      </c>
      <c r="F8" s="25">
        <f>D8/D41</f>
        <v>3.0801796325049459E-2</v>
      </c>
      <c r="H8" s="27" t="s">
        <v>19</v>
      </c>
      <c r="I8" s="16">
        <f>SUM(C28:C30)</f>
        <v>18.34</v>
      </c>
      <c r="J8" s="17">
        <f>SUM(D28:D30)</f>
        <v>240.95</v>
      </c>
      <c r="K8" s="18">
        <f t="shared" si="0"/>
        <v>1.3767528450890311E-2</v>
      </c>
      <c r="L8" s="19">
        <f t="shared" si="1"/>
        <v>3.9112973917108738E-2</v>
      </c>
    </row>
    <row r="9" spans="1:12" x14ac:dyDescent="0.3">
      <c r="A9" s="28"/>
      <c r="B9" s="29" t="s">
        <v>20</v>
      </c>
      <c r="C9" s="30"/>
      <c r="D9" s="31"/>
      <c r="E9" s="32"/>
      <c r="F9" s="30"/>
      <c r="H9" s="27" t="s">
        <v>21</v>
      </c>
      <c r="I9" s="16">
        <f>C33</f>
        <v>255.11500000000001</v>
      </c>
      <c r="J9" s="17">
        <f>D33</f>
        <v>95.4</v>
      </c>
      <c r="K9" s="18">
        <f t="shared" si="0"/>
        <v>0.19151052457736542</v>
      </c>
      <c r="L9" s="19">
        <f t="shared" si="1"/>
        <v>1.5486107954729921E-2</v>
      </c>
    </row>
    <row r="10" spans="1:12" x14ac:dyDescent="0.3">
      <c r="A10" s="28" t="s">
        <v>22</v>
      </c>
      <c r="B10" s="21" t="s">
        <v>22</v>
      </c>
      <c r="C10" s="22">
        <v>45.35</v>
      </c>
      <c r="D10" s="33">
        <v>418</v>
      </c>
      <c r="E10" s="34">
        <f>C11/C41</f>
        <v>2.8300859910743444E-2</v>
      </c>
      <c r="F10" s="35">
        <f>D11/D41</f>
        <v>4.8122226722323649E-2</v>
      </c>
      <c r="H10" s="27" t="s">
        <v>23</v>
      </c>
      <c r="I10" s="16">
        <f>SUM(C35:C39)+C32</f>
        <v>184.43</v>
      </c>
      <c r="J10" s="17">
        <f>SUM(D35:D39)+D32</f>
        <v>487.25999999999993</v>
      </c>
      <c r="K10" s="18">
        <f t="shared" si="0"/>
        <v>0.13844848812419303</v>
      </c>
      <c r="L10" s="19">
        <f t="shared" si="1"/>
        <v>7.9096026855573376E-2</v>
      </c>
    </row>
    <row r="11" spans="1:12" x14ac:dyDescent="0.3">
      <c r="A11" s="20" t="s">
        <v>9</v>
      </c>
      <c r="B11" s="21" t="s">
        <v>24</v>
      </c>
      <c r="C11" s="22">
        <v>37.700000000000003</v>
      </c>
      <c r="D11" s="33">
        <v>296.45</v>
      </c>
      <c r="E11" s="34">
        <f>C11/C41</f>
        <v>2.8300859910743444E-2</v>
      </c>
      <c r="F11" s="35">
        <f>D11/D41</f>
        <v>4.8122226722323649E-2</v>
      </c>
    </row>
    <row r="12" spans="1:12" x14ac:dyDescent="0.3">
      <c r="A12" s="36" t="s">
        <v>20</v>
      </c>
      <c r="B12" s="21" t="s">
        <v>25</v>
      </c>
      <c r="C12" s="22">
        <v>101.59</v>
      </c>
      <c r="D12" s="33">
        <v>428.05</v>
      </c>
      <c r="E12" s="34">
        <f>C12/C41</f>
        <v>7.6262184571151886E-2</v>
      </c>
      <c r="F12" s="35">
        <f>D12/D41</f>
        <v>6.9484631973319749E-2</v>
      </c>
      <c r="I12" s="37"/>
      <c r="J12" s="37"/>
    </row>
    <row r="13" spans="1:12" x14ac:dyDescent="0.3">
      <c r="A13" s="36" t="s">
        <v>20</v>
      </c>
      <c r="B13" s="21" t="s">
        <v>26</v>
      </c>
      <c r="C13" s="22">
        <v>136.52500000000001</v>
      </c>
      <c r="D13" s="33">
        <v>430.1</v>
      </c>
      <c r="E13" s="34">
        <f>C13/C41</f>
        <v>0.1024873978597944</v>
      </c>
      <c r="F13" s="35">
        <f>D13/D41</f>
        <v>6.9817405003445451E-2</v>
      </c>
    </row>
    <row r="14" spans="1:12" x14ac:dyDescent="0.3">
      <c r="A14" s="36" t="s">
        <v>13</v>
      </c>
      <c r="B14" s="21" t="s">
        <v>27</v>
      </c>
      <c r="C14" s="22">
        <v>216.9</v>
      </c>
      <c r="D14" s="33">
        <v>913</v>
      </c>
      <c r="E14" s="34">
        <f>C14/C41</f>
        <v>0.16282378022918442</v>
      </c>
      <c r="F14" s="35">
        <f>D14/D41</f>
        <v>0.14820574463646988</v>
      </c>
    </row>
    <row r="15" spans="1:12" x14ac:dyDescent="0.3">
      <c r="A15" s="28"/>
      <c r="B15" s="38" t="s">
        <v>15</v>
      </c>
      <c r="C15" s="39"/>
      <c r="D15" s="40"/>
      <c r="E15" s="41"/>
      <c r="F15" s="39"/>
    </row>
    <row r="16" spans="1:12" x14ac:dyDescent="0.3">
      <c r="A16" s="28" t="s">
        <v>15</v>
      </c>
      <c r="B16" s="21" t="s">
        <v>28</v>
      </c>
      <c r="C16" s="36">
        <v>92.55</v>
      </c>
      <c r="D16" s="33">
        <v>726.77</v>
      </c>
      <c r="E16" s="34">
        <f>C16/C41</f>
        <v>6.9475983680087672E-2</v>
      </c>
      <c r="F16" s="35">
        <f>D16/D41</f>
        <v>0.11797534395339233</v>
      </c>
    </row>
    <row r="17" spans="1:6" x14ac:dyDescent="0.3">
      <c r="A17" s="28" t="s">
        <v>15</v>
      </c>
      <c r="B17" s="21" t="s">
        <v>29</v>
      </c>
      <c r="C17" s="22">
        <v>10.06</v>
      </c>
      <c r="D17" s="33">
        <v>108.35</v>
      </c>
      <c r="E17" s="34">
        <f>C17/C41</f>
        <v>7.5519005491267652E-3</v>
      </c>
      <c r="F17" s="35">
        <f>D17/D41</f>
        <v>1.7588272104448532E-2</v>
      </c>
    </row>
    <row r="18" spans="1:6" x14ac:dyDescent="0.3">
      <c r="A18" s="28" t="s">
        <v>15</v>
      </c>
      <c r="B18" s="21" t="s">
        <v>30</v>
      </c>
      <c r="C18" s="42">
        <v>11.3</v>
      </c>
      <c r="D18" s="33">
        <v>77.027500000000003</v>
      </c>
      <c r="E18" s="34">
        <f>C18/C41</f>
        <v>8.4827511138302631E-3</v>
      </c>
      <c r="F18" s="35">
        <f>D18/D41</f>
        <v>1.250374369658892E-2</v>
      </c>
    </row>
    <row r="19" spans="1:6" x14ac:dyDescent="0.3">
      <c r="A19" s="28" t="s">
        <v>15</v>
      </c>
      <c r="B19" s="21" t="s">
        <v>31</v>
      </c>
      <c r="C19" s="22">
        <v>13.56</v>
      </c>
      <c r="D19" s="33">
        <v>134.3775</v>
      </c>
      <c r="E19" s="34">
        <f>C19/C41</f>
        <v>1.0179301336596315E-2</v>
      </c>
      <c r="F19" s="35">
        <f>D19/D41</f>
        <v>2.1813272124739571E-2</v>
      </c>
    </row>
    <row r="20" spans="1:6" x14ac:dyDescent="0.3">
      <c r="A20" s="28" t="s">
        <v>15</v>
      </c>
      <c r="B20" s="21" t="s">
        <v>32</v>
      </c>
      <c r="C20" s="36">
        <v>41.95</v>
      </c>
      <c r="D20" s="33">
        <v>328.95499999999998</v>
      </c>
      <c r="E20" s="34">
        <f>C20/C41</f>
        <v>3.1491275152670757E-2</v>
      </c>
      <c r="F20" s="35">
        <f>D20/D41</f>
        <v>5.339870835365821E-2</v>
      </c>
    </row>
    <row r="21" spans="1:6" x14ac:dyDescent="0.3">
      <c r="A21" s="28" t="s">
        <v>15</v>
      </c>
      <c r="B21" s="21" t="s">
        <v>33</v>
      </c>
      <c r="C21" s="22">
        <v>29.09</v>
      </c>
      <c r="D21" s="33">
        <v>245.905</v>
      </c>
      <c r="E21" s="34">
        <f>C21/C41</f>
        <v>2.1837453973568347E-2</v>
      </c>
      <c r="F21" s="35">
        <f>D21/D41</f>
        <v>3.9917342425882942E-2</v>
      </c>
    </row>
    <row r="22" spans="1:6" x14ac:dyDescent="0.3">
      <c r="A22" s="28" t="s">
        <v>15</v>
      </c>
      <c r="B22" s="21" t="s">
        <v>34</v>
      </c>
      <c r="C22" s="22">
        <v>22.774999999999999</v>
      </c>
      <c r="D22" s="33">
        <v>355.96</v>
      </c>
      <c r="E22" s="34">
        <f>C22/C41</f>
        <v>1.7096872267034002E-2</v>
      </c>
      <c r="F22" s="35">
        <f>D22/D41</f>
        <v>5.7782384294411619E-2</v>
      </c>
    </row>
    <row r="23" spans="1:6" x14ac:dyDescent="0.3">
      <c r="A23" s="28" t="s">
        <v>15</v>
      </c>
      <c r="B23" s="21" t="s">
        <v>35</v>
      </c>
      <c r="C23" s="22">
        <v>17.260000000000002</v>
      </c>
      <c r="D23" s="33">
        <v>92.45</v>
      </c>
      <c r="E23" s="34">
        <f>C23/C41</f>
        <v>1.295683931192127E-2</v>
      </c>
      <c r="F23" s="35">
        <f>D23/D41</f>
        <v>1.5007252017132135E-2</v>
      </c>
    </row>
    <row r="24" spans="1:6" x14ac:dyDescent="0.3">
      <c r="A24" s="28"/>
      <c r="B24" s="43" t="s">
        <v>17</v>
      </c>
      <c r="C24" s="44"/>
      <c r="D24" s="45"/>
      <c r="E24" s="46"/>
      <c r="F24" s="44"/>
    </row>
    <row r="25" spans="1:6" x14ac:dyDescent="0.3">
      <c r="A25" s="28" t="s">
        <v>17</v>
      </c>
      <c r="B25" s="21" t="s">
        <v>36</v>
      </c>
      <c r="C25" s="22">
        <v>13.47</v>
      </c>
      <c r="D25" s="47">
        <v>17.05</v>
      </c>
      <c r="E25" s="34">
        <f>C25/C41</f>
        <v>1.0111739602061383E-2</v>
      </c>
      <c r="F25" s="35">
        <f>D25/D41</f>
        <v>2.7676976408015459E-3</v>
      </c>
    </row>
    <row r="26" spans="1:6" x14ac:dyDescent="0.3">
      <c r="A26" s="28" t="s">
        <v>37</v>
      </c>
      <c r="B26" s="21" t="s">
        <v>38</v>
      </c>
      <c r="C26" s="22">
        <v>2.62</v>
      </c>
      <c r="D26" s="47">
        <v>2.75</v>
      </c>
      <c r="E26" s="34">
        <f>C26/C41</f>
        <v>1.9667971609057776E-3</v>
      </c>
      <c r="F26" s="35">
        <f>D26/D41</f>
        <v>4.464028452905719E-4</v>
      </c>
    </row>
    <row r="27" spans="1:6" x14ac:dyDescent="0.3">
      <c r="A27" s="28"/>
      <c r="B27" s="48" t="s">
        <v>39</v>
      </c>
      <c r="C27" s="49"/>
      <c r="D27" s="50"/>
      <c r="E27" s="51"/>
      <c r="F27" s="49"/>
    </row>
    <row r="28" spans="1:6" x14ac:dyDescent="0.3">
      <c r="A28" s="28" t="s">
        <v>19</v>
      </c>
      <c r="B28" s="21" t="s">
        <v>40</v>
      </c>
      <c r="C28" s="52">
        <v>0</v>
      </c>
      <c r="D28" s="53">
        <v>0</v>
      </c>
      <c r="E28" s="54">
        <v>0</v>
      </c>
      <c r="F28" s="6">
        <v>0</v>
      </c>
    </row>
    <row r="29" spans="1:6" x14ac:dyDescent="0.3">
      <c r="A29" s="28" t="s">
        <v>19</v>
      </c>
      <c r="B29" s="21" t="s">
        <v>41</v>
      </c>
      <c r="C29" s="55">
        <v>0</v>
      </c>
      <c r="D29" s="53">
        <v>0</v>
      </c>
      <c r="E29" s="54">
        <v>0</v>
      </c>
      <c r="F29" s="6">
        <v>0</v>
      </c>
    </row>
    <row r="30" spans="1:6" x14ac:dyDescent="0.3">
      <c r="A30" s="28" t="s">
        <v>19</v>
      </c>
      <c r="B30" s="21" t="s">
        <v>42</v>
      </c>
      <c r="C30" s="42">
        <v>18.34</v>
      </c>
      <c r="D30" s="23">
        <v>240.95</v>
      </c>
      <c r="E30" s="34">
        <f>C30/C41</f>
        <v>1.3767580126340443E-2</v>
      </c>
      <c r="F30" s="35">
        <f>D30/D41</f>
        <v>3.9113005662823018E-2</v>
      </c>
    </row>
    <row r="31" spans="1:6" x14ac:dyDescent="0.3">
      <c r="A31" s="28"/>
      <c r="B31" s="56" t="s">
        <v>43</v>
      </c>
      <c r="C31" s="57"/>
      <c r="D31" s="58"/>
      <c r="E31" s="59"/>
      <c r="F31" s="57"/>
    </row>
    <row r="32" spans="1:6" x14ac:dyDescent="0.3">
      <c r="A32" s="20" t="s">
        <v>23</v>
      </c>
      <c r="B32" s="21" t="s">
        <v>44</v>
      </c>
      <c r="C32" s="22">
        <v>17.100000000000001</v>
      </c>
      <c r="D32" s="47">
        <v>54.45</v>
      </c>
      <c r="E32" s="34">
        <f>C32/C41</f>
        <v>1.2836729561636947E-2</v>
      </c>
      <c r="F32" s="35">
        <f>D32/D41</f>
        <v>8.8387763367533245E-3</v>
      </c>
    </row>
    <row r="33" spans="1:6" x14ac:dyDescent="0.3">
      <c r="A33" s="28" t="s">
        <v>45</v>
      </c>
      <c r="B33" s="21" t="s">
        <v>46</v>
      </c>
      <c r="C33" s="22">
        <v>255.11500000000001</v>
      </c>
      <c r="D33" s="47">
        <v>95.4</v>
      </c>
      <c r="E33" s="34">
        <f>C33/C41</f>
        <v>0.19151124339865552</v>
      </c>
      <c r="F33" s="35">
        <f>D33/D41</f>
        <v>1.5486120523898386E-2</v>
      </c>
    </row>
    <row r="34" spans="1:6" x14ac:dyDescent="0.3">
      <c r="A34" s="28"/>
      <c r="B34" s="60" t="s">
        <v>47</v>
      </c>
      <c r="C34" s="61"/>
      <c r="D34" s="62"/>
      <c r="E34" s="63"/>
      <c r="F34" s="61"/>
    </row>
    <row r="35" spans="1:6" x14ac:dyDescent="0.3">
      <c r="A35" s="20" t="s">
        <v>23</v>
      </c>
      <c r="B35" s="21" t="s">
        <v>48</v>
      </c>
      <c r="C35" s="22">
        <v>8.4</v>
      </c>
      <c r="D35" s="23">
        <v>55</v>
      </c>
      <c r="E35" s="34">
        <f>C35/C41</f>
        <v>6.3057618899269212E-3</v>
      </c>
      <c r="F35" s="35">
        <f>D35/D41</f>
        <v>8.9280569058114382E-3</v>
      </c>
    </row>
    <row r="36" spans="1:6" x14ac:dyDescent="0.3">
      <c r="A36" s="20" t="s">
        <v>23</v>
      </c>
      <c r="B36" s="21" t="s">
        <v>49</v>
      </c>
      <c r="C36" s="22">
        <v>80.5</v>
      </c>
      <c r="D36" s="23">
        <v>112.75</v>
      </c>
      <c r="E36" s="34">
        <f>C36/C41</f>
        <v>6.0430218111799654E-2</v>
      </c>
      <c r="F36" s="35">
        <f>D36/D41</f>
        <v>1.8302516656913449E-2</v>
      </c>
    </row>
    <row r="37" spans="1:6" x14ac:dyDescent="0.3">
      <c r="A37" s="20" t="s">
        <v>23</v>
      </c>
      <c r="B37" s="21" t="s">
        <v>50</v>
      </c>
      <c r="C37" s="22">
        <v>24.92</v>
      </c>
      <c r="D37" s="23">
        <v>79.150000000000006</v>
      </c>
      <c r="E37" s="34">
        <f>C37/C41</f>
        <v>1.8707093606783198E-2</v>
      </c>
      <c r="F37" s="35">
        <f>D37/D41</f>
        <v>1.2848285528999552E-2</v>
      </c>
    </row>
    <row r="38" spans="1:6" x14ac:dyDescent="0.3">
      <c r="A38" s="20" t="s">
        <v>23</v>
      </c>
      <c r="B38" s="21" t="s">
        <v>51</v>
      </c>
      <c r="C38" s="64">
        <v>2.95</v>
      </c>
      <c r="D38" s="23">
        <v>11</v>
      </c>
      <c r="E38" s="34">
        <f>C38/C41</f>
        <v>2.2145235208671926E-3</v>
      </c>
      <c r="F38" s="35">
        <f>D38/D41</f>
        <v>1.7856113811622876E-3</v>
      </c>
    </row>
    <row r="39" spans="1:6" x14ac:dyDescent="0.3">
      <c r="A39" s="20" t="s">
        <v>23</v>
      </c>
      <c r="B39" s="65" t="s">
        <v>52</v>
      </c>
      <c r="C39" s="22">
        <v>50.56</v>
      </c>
      <c r="D39" s="23">
        <v>174.91</v>
      </c>
      <c r="E39" s="34">
        <f>C39/C41</f>
        <v>3.795468108984585E-2</v>
      </c>
      <c r="F39" s="35">
        <f>D39/D41</f>
        <v>2.8392844243554156E-2</v>
      </c>
    </row>
    <row r="40" spans="1:6" ht="15" thickBot="1" x14ac:dyDescent="0.35">
      <c r="B40" s="66"/>
      <c r="C40" s="66"/>
      <c r="D40" s="67"/>
      <c r="E40" s="68"/>
      <c r="F40" s="66"/>
    </row>
    <row r="41" spans="1:6" ht="16.2" thickTop="1" x14ac:dyDescent="0.3">
      <c r="B41" s="69" t="s">
        <v>53</v>
      </c>
      <c r="C41" s="70">
        <f>SUM(C4:C39)</f>
        <v>1332.115</v>
      </c>
      <c r="D41" s="70">
        <f>SUM(D4:D39)</f>
        <v>6160.3549999999977</v>
      </c>
      <c r="E41" s="71"/>
      <c r="F41" s="66"/>
    </row>
  </sheetData>
  <mergeCells count="4">
    <mergeCell ref="C1:D1"/>
    <mergeCell ref="E1:F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4.4" x14ac:dyDescent="0.3"/>
  <cols>
    <col min="1" max="1" width="23.21875" customWidth="1"/>
    <col min="2" max="2" width="38.5546875" customWidth="1"/>
  </cols>
  <sheetData>
    <row r="1" spans="1:2" x14ac:dyDescent="0.3">
      <c r="A1" s="72" t="s">
        <v>54</v>
      </c>
      <c r="B1" s="73" t="s">
        <v>55</v>
      </c>
    </row>
    <row r="2" spans="1:2" ht="57.6" x14ac:dyDescent="0.3">
      <c r="A2" s="72" t="s">
        <v>56</v>
      </c>
      <c r="B2" s="73" t="s">
        <v>57</v>
      </c>
    </row>
    <row r="3" spans="1:2" x14ac:dyDescent="0.3">
      <c r="A3" s="73" t="s">
        <v>58</v>
      </c>
      <c r="B3" s="73" t="s">
        <v>59</v>
      </c>
    </row>
    <row r="4" spans="1:2" ht="57.6" x14ac:dyDescent="0.3">
      <c r="A4" s="73" t="s">
        <v>60</v>
      </c>
      <c r="B4" s="73" t="s">
        <v>61</v>
      </c>
    </row>
    <row r="5" spans="1:2" ht="28.8" x14ac:dyDescent="0.3">
      <c r="A5" s="73" t="s">
        <v>62</v>
      </c>
      <c r="B5" s="73" t="s">
        <v>63</v>
      </c>
    </row>
    <row r="6" spans="1:2" ht="28.8" x14ac:dyDescent="0.3">
      <c r="A6" s="73" t="s">
        <v>64</v>
      </c>
      <c r="B6" s="73" t="s">
        <v>65</v>
      </c>
    </row>
    <row r="7" spans="1:2" ht="28.8" x14ac:dyDescent="0.3">
      <c r="A7" s="73" t="s">
        <v>66</v>
      </c>
      <c r="B7" s="73" t="s">
        <v>67</v>
      </c>
    </row>
    <row r="8" spans="1:2" ht="28.8" x14ac:dyDescent="0.3">
      <c r="A8" s="73" t="s">
        <v>68</v>
      </c>
      <c r="B8" s="73" t="s">
        <v>69</v>
      </c>
    </row>
    <row r="9" spans="1:2" ht="72" x14ac:dyDescent="0.3">
      <c r="A9" s="73" t="s">
        <v>70</v>
      </c>
      <c r="B9" s="7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HonCC 2018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Chatterson</dc:creator>
  <cp:lastModifiedBy>Nicole Chatterson</cp:lastModifiedBy>
  <dcterms:created xsi:type="dcterms:W3CDTF">2020-08-21T08:13:51Z</dcterms:created>
  <dcterms:modified xsi:type="dcterms:W3CDTF">2020-08-21T08:15:02Z</dcterms:modified>
</cp:coreProperties>
</file>